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newcastle-my.sharepoint.com/personal/a3044681_newcastle_ac_uk/Documents/BIO-FLARE/Writing/"/>
    </mc:Choice>
  </mc:AlternateContent>
  <xr:revisionPtr revIDLastSave="161" documentId="8_{332020A7-B2E0-4C54-B520-AEF1AEB9ACC0}" xr6:coauthVersionLast="47" xr6:coauthVersionMax="47" xr10:uidLastSave="{1E663945-D14C-4444-ACD2-EF0E35EA217D}"/>
  <bookViews>
    <workbookView xWindow="-120" yWindow="-16320" windowWidth="29040" windowHeight="15840" xr2:uid="{00000000-000D-0000-FFFF-FFFF00000000}"/>
  </bookViews>
  <sheets>
    <sheet name="Calculator" sheetId="1" r:id="rId1"/>
    <sheet name="FlareRis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G7" i="2"/>
  <c r="H7" i="2"/>
  <c r="I7" i="2"/>
  <c r="J7" i="2"/>
  <c r="K7" i="2"/>
  <c r="F8" i="2"/>
  <c r="G8" i="2"/>
  <c r="H8" i="2"/>
  <c r="I8" i="2"/>
  <c r="J8" i="2"/>
  <c r="K8" i="2"/>
  <c r="F9" i="2"/>
  <c r="G9" i="2"/>
  <c r="H9" i="2"/>
  <c r="I9" i="2"/>
  <c r="J9" i="2"/>
  <c r="K9" i="2"/>
  <c r="F10" i="2"/>
  <c r="G10" i="2"/>
  <c r="H10" i="2"/>
  <c r="I10" i="2"/>
  <c r="J10" i="2"/>
  <c r="K10" i="2"/>
  <c r="F11" i="2"/>
  <c r="G11" i="2"/>
  <c r="H11" i="2"/>
  <c r="I11" i="2"/>
  <c r="J11" i="2"/>
  <c r="K11" i="2"/>
  <c r="F12" i="2"/>
  <c r="G12" i="2"/>
  <c r="H12" i="2"/>
  <c r="I12" i="2"/>
  <c r="J12" i="2"/>
  <c r="K12" i="2"/>
  <c r="F13" i="2"/>
  <c r="G13" i="2"/>
  <c r="H13" i="2"/>
  <c r="I13" i="2"/>
  <c r="J13" i="2"/>
  <c r="K13" i="2"/>
  <c r="F14" i="2"/>
  <c r="G14" i="2"/>
  <c r="H14" i="2"/>
  <c r="I14" i="2"/>
  <c r="J14" i="2"/>
  <c r="K14" i="2"/>
  <c r="F15" i="2"/>
  <c r="G15" i="2"/>
  <c r="H15" i="2"/>
  <c r="I15" i="2"/>
  <c r="J15" i="2"/>
  <c r="K15" i="2"/>
  <c r="F16" i="2"/>
  <c r="G16" i="2"/>
  <c r="H16" i="2"/>
  <c r="I16" i="2"/>
  <c r="J16" i="2"/>
  <c r="K16" i="2"/>
  <c r="F17" i="2"/>
  <c r="G17" i="2"/>
  <c r="H17" i="2"/>
  <c r="I17" i="2"/>
  <c r="J17" i="2"/>
  <c r="K17" i="2"/>
  <c r="F18" i="2"/>
  <c r="G18" i="2"/>
  <c r="H18" i="2"/>
  <c r="I18" i="2"/>
  <c r="J18" i="2"/>
  <c r="K18" i="2"/>
  <c r="F19" i="2"/>
  <c r="G19" i="2"/>
  <c r="H19" i="2"/>
  <c r="I19" i="2"/>
  <c r="J19" i="2"/>
  <c r="K19" i="2"/>
  <c r="F20" i="2"/>
  <c r="G20" i="2"/>
  <c r="H20" i="2"/>
  <c r="I20" i="2"/>
  <c r="J20" i="2"/>
  <c r="K20" i="2"/>
  <c r="F21" i="2"/>
  <c r="G21" i="2"/>
  <c r="H21" i="2"/>
  <c r="I21" i="2"/>
  <c r="J21" i="2"/>
  <c r="K21" i="2"/>
  <c r="F22" i="2"/>
  <c r="G22" i="2"/>
  <c r="H22" i="2"/>
  <c r="I22" i="2"/>
  <c r="J22" i="2"/>
  <c r="K22" i="2"/>
  <c r="F23" i="2"/>
  <c r="G23" i="2"/>
  <c r="H23" i="2"/>
  <c r="I23" i="2"/>
  <c r="J23" i="2"/>
  <c r="K23" i="2"/>
  <c r="F24" i="2"/>
  <c r="G24" i="2"/>
  <c r="H24" i="2"/>
  <c r="I24" i="2"/>
  <c r="J24" i="2"/>
  <c r="K24" i="2"/>
  <c r="F25" i="2"/>
  <c r="G25" i="2"/>
  <c r="H25" i="2"/>
  <c r="I25" i="2"/>
  <c r="J25" i="2"/>
  <c r="K25" i="2"/>
  <c r="F26" i="2"/>
  <c r="G26" i="2"/>
  <c r="H26" i="2"/>
  <c r="I26" i="2"/>
  <c r="J26" i="2"/>
  <c r="K26" i="2"/>
  <c r="F27" i="2"/>
  <c r="G27" i="2"/>
  <c r="H27" i="2"/>
  <c r="I27" i="2"/>
  <c r="J27" i="2"/>
  <c r="K27" i="2"/>
  <c r="F28" i="2"/>
  <c r="G28" i="2"/>
  <c r="H28" i="2"/>
  <c r="I28" i="2"/>
  <c r="J28" i="2"/>
  <c r="K28" i="2"/>
  <c r="F29" i="2"/>
  <c r="G29" i="2"/>
  <c r="H29" i="2"/>
  <c r="I29" i="2"/>
  <c r="J29" i="2"/>
  <c r="K29" i="2"/>
  <c r="F30" i="2"/>
  <c r="G30" i="2"/>
  <c r="H30" i="2"/>
  <c r="I30" i="2"/>
  <c r="J30" i="2"/>
  <c r="K30" i="2"/>
  <c r="F31" i="2"/>
  <c r="G31" i="2"/>
  <c r="H31" i="2"/>
  <c r="I31" i="2"/>
  <c r="J31" i="2"/>
  <c r="K31" i="2"/>
  <c r="F4" i="2"/>
  <c r="G4" i="2"/>
  <c r="H4" i="2"/>
  <c r="I4" i="2"/>
  <c r="J4" i="2"/>
  <c r="K4" i="2"/>
  <c r="F5" i="2"/>
  <c r="G5" i="2"/>
  <c r="H5" i="2"/>
  <c r="I5" i="2"/>
  <c r="J5" i="2"/>
  <c r="K5" i="2"/>
  <c r="F6" i="2"/>
  <c r="G6" i="2"/>
  <c r="H6" i="2"/>
  <c r="I6" i="2"/>
  <c r="J6" i="2"/>
  <c r="K6" i="2"/>
  <c r="F3" i="2"/>
  <c r="K3" i="2"/>
  <c r="J3" i="2"/>
  <c r="I3" i="2"/>
  <c r="H3" i="2"/>
  <c r="G3" i="2"/>
  <c r="E2" i="1"/>
  <c r="E7" i="1" s="1"/>
  <c r="E8" i="1" l="1"/>
</calcChain>
</file>

<file path=xl/sharedStrings.xml><?xml version="1.0" encoding="utf-8"?>
<sst xmlns="http://schemas.openxmlformats.org/spreadsheetml/2006/main" count="30" uniqueCount="29">
  <si>
    <t>Enter data</t>
  </si>
  <si>
    <t>Sex ( F = 0, M = 1)</t>
  </si>
  <si>
    <t>PI</t>
  </si>
  <si>
    <t>MTx use ( no = 0, yes = 1)</t>
  </si>
  <si>
    <t>RhF (IU/ml)</t>
  </si>
  <si>
    <t>So(t=90)</t>
  </si>
  <si>
    <t>ACPA (IU/ml)</t>
  </si>
  <si>
    <t>So(t=168)</t>
  </si>
  <si>
    <t>Predicted risk of flare by 90 days</t>
  </si>
  <si>
    <t>Predicted risk of flare by 168 days</t>
  </si>
  <si>
    <t>F=0, M=1</t>
  </si>
  <si>
    <t>No=0, Yes=1</t>
  </si>
  <si>
    <t>IU/ml</t>
  </si>
  <si>
    <t>Prognostic Index and flare risk by time t</t>
  </si>
  <si>
    <t>PatientID</t>
  </si>
  <si>
    <t>Sex</t>
  </si>
  <si>
    <t>Methotrexate</t>
  </si>
  <si>
    <t>RhF</t>
  </si>
  <si>
    <t>ACPA</t>
  </si>
  <si>
    <t>PrognosticIndex</t>
  </si>
  <si>
    <t>FlareRisk_30</t>
  </si>
  <si>
    <t>FlareRisk_60</t>
  </si>
  <si>
    <t>FlareRisk_90</t>
  </si>
  <si>
    <t>FlareRisk_120</t>
  </si>
  <si>
    <t>FlareRisk_168</t>
  </si>
  <si>
    <t>PT001</t>
  </si>
  <si>
    <t>PT002</t>
  </si>
  <si>
    <t>PT003</t>
  </si>
  <si>
    <t>PT004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</si>
</sst>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left" vertical="top"/>
    </xf>
    <xf numFmtId="10" fontId="0" fillId="0" borderId="0" xfId="0" applyNumberFormat="1" applyAlignment="1">
      <alignment horizontal="left" vertical="top"/>
    </xf>
    <xf numFmtId="10" fontId="0" fillId="0" borderId="6" xfId="0" applyNumberForma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5" borderId="8" xfId="0" applyFont="1" applyFill="1" applyBorder="1" applyAlignment="1">
      <alignment horizontal="left" vertical="top"/>
    </xf>
    <xf numFmtId="10" fontId="1" fillId="4" borderId="7" xfId="0" applyNumberFormat="1" applyFont="1" applyFill="1" applyBorder="1" applyAlignment="1">
      <alignment horizontal="left" vertical="top"/>
    </xf>
    <xf numFmtId="10" fontId="1" fillId="4" borderId="9" xfId="0" applyNumberFormat="1" applyFont="1" applyFill="1" applyBorder="1" applyAlignment="1">
      <alignment horizontal="left" vertical="top"/>
    </xf>
    <xf numFmtId="0" fontId="0" fillId="0" borderId="4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6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D24" sqref="D24"/>
    </sheetView>
  </sheetViews>
  <sheetFormatPr defaultRowHeight="15" x14ac:dyDescent="0.25"/>
  <cols>
    <col min="1" max="1" width="23.140625" customWidth="1"/>
    <col min="2" max="2" width="10.140625" customWidth="1"/>
    <col min="3" max="3" width="2.140625" customWidth="1"/>
    <col min="4" max="4" width="31.5703125" customWidth="1"/>
    <col min="5" max="5" width="7.5703125" customWidth="1"/>
  </cols>
  <sheetData>
    <row r="1" spans="1:5" x14ac:dyDescent="0.25">
      <c r="B1" t="s">
        <v>0</v>
      </c>
    </row>
    <row r="2" spans="1:5" x14ac:dyDescent="0.25">
      <c r="A2" t="s">
        <v>1</v>
      </c>
      <c r="B2">
        <v>0</v>
      </c>
      <c r="D2" t="s">
        <v>2</v>
      </c>
      <c r="E2">
        <f>(-0.55814869*B2)+(1.05775338*B3)+(0.03734463*SQRT(B4+0.1))+(0.55920681/(B5+0.1))-(1.86737912/(SQRT(B5+0.1)))</f>
        <v>0.14081671155235423</v>
      </c>
    </row>
    <row r="3" spans="1:5" ht="15.75" thickBot="1" x14ac:dyDescent="0.3">
      <c r="A3" t="s">
        <v>3</v>
      </c>
      <c r="B3">
        <v>0</v>
      </c>
    </row>
    <row r="4" spans="1:5" ht="15.75" thickBot="1" x14ac:dyDescent="0.3">
      <c r="A4" t="s">
        <v>4</v>
      </c>
      <c r="B4">
        <v>60</v>
      </c>
      <c r="D4" t="s">
        <v>5</v>
      </c>
      <c r="E4" s="2">
        <v>0.80100000000000005</v>
      </c>
    </row>
    <row r="5" spans="1:5" ht="15.75" thickBot="1" x14ac:dyDescent="0.3">
      <c r="A5" t="s">
        <v>6</v>
      </c>
      <c r="B5">
        <v>150</v>
      </c>
      <c r="D5" t="s">
        <v>7</v>
      </c>
      <c r="E5" s="3">
        <v>0.67200000000000004</v>
      </c>
    </row>
    <row r="6" spans="1:5" ht="15.75" thickBot="1" x14ac:dyDescent="0.3"/>
    <row r="7" spans="1:5" ht="15.75" thickBot="1" x14ac:dyDescent="0.3">
      <c r="D7" s="5" t="s">
        <v>8</v>
      </c>
      <c r="E7" s="1">
        <f>1-(E4^EXP(E2))</f>
        <v>0.22543041499699312</v>
      </c>
    </row>
    <row r="8" spans="1:5" ht="15.75" thickBot="1" x14ac:dyDescent="0.3">
      <c r="D8" s="4" t="s">
        <v>9</v>
      </c>
      <c r="E8" s="3">
        <f>1-(E5^EXP(E2))</f>
        <v>0.367201916569598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F63D5-C1F2-451F-B18A-2651A631B20A}">
  <dimension ref="A1:K31"/>
  <sheetViews>
    <sheetView workbookViewId="0">
      <selection activeCell="H3" sqref="H3"/>
    </sheetView>
  </sheetViews>
  <sheetFormatPr defaultColWidth="8.85546875" defaultRowHeight="15" x14ac:dyDescent="0.25"/>
  <cols>
    <col min="1" max="5" width="12.7109375" style="6" customWidth="1"/>
    <col min="6" max="6" width="16.42578125" style="9" customWidth="1"/>
    <col min="7" max="7" width="12.7109375" style="7" customWidth="1"/>
    <col min="8" max="8" width="12.28515625" style="7" customWidth="1"/>
    <col min="9" max="10" width="13.7109375" style="7" customWidth="1"/>
    <col min="11" max="11" width="14.7109375" style="8" customWidth="1"/>
    <col min="12" max="16384" width="8.85546875" style="6"/>
  </cols>
  <sheetData>
    <row r="1" spans="1:11" x14ac:dyDescent="0.25">
      <c r="B1" s="10" t="s">
        <v>10</v>
      </c>
      <c r="C1" s="10" t="s">
        <v>11</v>
      </c>
      <c r="D1" s="10" t="s">
        <v>12</v>
      </c>
      <c r="E1" s="10" t="s">
        <v>12</v>
      </c>
      <c r="F1" s="15" t="s">
        <v>13</v>
      </c>
      <c r="G1" s="16"/>
      <c r="H1" s="16"/>
      <c r="I1" s="16"/>
      <c r="J1" s="16"/>
      <c r="K1" s="17"/>
    </row>
    <row r="2" spans="1:11" x14ac:dyDescent="0.25">
      <c r="A2" s="11" t="s">
        <v>14</v>
      </c>
      <c r="B2" s="11" t="s">
        <v>15</v>
      </c>
      <c r="C2" s="11" t="s">
        <v>16</v>
      </c>
      <c r="D2" s="11" t="s">
        <v>17</v>
      </c>
      <c r="E2" s="11" t="s">
        <v>18</v>
      </c>
      <c r="F2" s="12" t="s">
        <v>19</v>
      </c>
      <c r="G2" s="13" t="s">
        <v>20</v>
      </c>
      <c r="H2" s="13" t="s">
        <v>21</v>
      </c>
      <c r="I2" s="13" t="s">
        <v>22</v>
      </c>
      <c r="J2" s="13" t="s">
        <v>23</v>
      </c>
      <c r="K2" s="14" t="s">
        <v>24</v>
      </c>
    </row>
    <row r="3" spans="1:11" x14ac:dyDescent="0.25">
      <c r="A3" s="6" t="s">
        <v>25</v>
      </c>
      <c r="B3" s="6">
        <v>0</v>
      </c>
      <c r="C3" s="6">
        <v>0</v>
      </c>
      <c r="D3" s="6">
        <v>60</v>
      </c>
      <c r="E3" s="6">
        <v>150</v>
      </c>
      <c r="F3" s="9">
        <f>(-0.55814869 * $B3) + (1.05775338 * $C3) + (0.03734463 *SQRT($D3 +0.1)) + (0.55920681 / ($E3 + 0.1)) - (1.86737912 / SQRT($E3 + 0.1))</f>
        <v>0.14081671155235423</v>
      </c>
      <c r="G3" s="7">
        <f>1 - 0.969^EXP($F3)</f>
        <v>3.5603232976506582E-2</v>
      </c>
      <c r="H3" s="7">
        <f>1 - 0.876^EXP($F3)</f>
        <v>0.14136231850030079</v>
      </c>
      <c r="I3" s="7">
        <f>1 - 0.801^EXP($F3)</f>
        <v>0.22543041499699312</v>
      </c>
      <c r="J3" s="7">
        <f>1 - 0.714^EXP($F3)</f>
        <v>0.32146010365439537</v>
      </c>
      <c r="K3" s="8">
        <f>1 - 0.672^EXP($F3)</f>
        <v>0.367201916569598</v>
      </c>
    </row>
    <row r="4" spans="1:11" x14ac:dyDescent="0.25">
      <c r="A4" s="6" t="s">
        <v>26</v>
      </c>
      <c r="B4" s="6">
        <v>1</v>
      </c>
      <c r="C4" s="6">
        <v>1</v>
      </c>
      <c r="D4" s="6">
        <v>55</v>
      </c>
      <c r="E4" s="6">
        <v>100</v>
      </c>
      <c r="F4" s="9">
        <f>(-0.55814869 * $B4) + (1.05775338 * $C4) + (0.03734463 *SQRT($D4 +0.1)) + (0.55920681 / ($E4 + 0.1)) - (1.86737912 / SQRT($E4 + 0.1))</f>
        <v>0.59575341021684336</v>
      </c>
      <c r="G4" s="7">
        <f>1 - 0.969^EXP($F4)</f>
        <v>5.5534939193456978E-2</v>
      </c>
      <c r="H4" s="7">
        <f>1 - 0.876^EXP($F4)</f>
        <v>0.2135346399781255</v>
      </c>
      <c r="I4" s="7">
        <f>1 - 0.801^EXP($F4)</f>
        <v>0.33142353255703016</v>
      </c>
      <c r="J4" s="7">
        <f>1 - 0.714^EXP($F4)</f>
        <v>0.4573117562854967</v>
      </c>
      <c r="K4" s="8">
        <f>1 - 0.672^EXP($F4)</f>
        <v>0.51383996437876478</v>
      </c>
    </row>
    <row r="5" spans="1:11" x14ac:dyDescent="0.25">
      <c r="A5" s="6" t="s">
        <v>27</v>
      </c>
      <c r="B5" s="6">
        <v>0</v>
      </c>
      <c r="C5" s="6">
        <v>1</v>
      </c>
      <c r="D5" s="6">
        <v>100</v>
      </c>
      <c r="E5" s="6">
        <v>70</v>
      </c>
      <c r="F5" s="9">
        <f>(-0.55814869 * $B5) + (1.05775338 * $C5) + (0.03734463 *SQRT($D5 +0.1)) + (0.55920681 / ($E5 + 0.1)) - (1.86737912 / SQRT($E5 + 0.1))</f>
        <v>1.2163283882634994</v>
      </c>
      <c r="G5" s="7">
        <f>1 - 0.969^EXP($F5)</f>
        <v>0.1008216594863397</v>
      </c>
      <c r="H5" s="7">
        <f>1 - 0.876^EXP($F5)</f>
        <v>0.36031768118707241</v>
      </c>
      <c r="I5" s="7">
        <f>1 - 0.801^EXP($F5)</f>
        <v>0.52708671821933262</v>
      </c>
      <c r="J5" s="7">
        <f>1 - 0.714^EXP($F5)</f>
        <v>0.67917772469305016</v>
      </c>
      <c r="K5" s="8">
        <f>1 - 0.672^EXP($F5)</f>
        <v>0.73853696737016949</v>
      </c>
    </row>
    <row r="6" spans="1:11" x14ac:dyDescent="0.25">
      <c r="A6" s="6" t="s">
        <v>28</v>
      </c>
      <c r="B6" s="6">
        <v>0</v>
      </c>
      <c r="C6" s="6">
        <v>0</v>
      </c>
      <c r="D6" s="6">
        <v>30</v>
      </c>
      <c r="E6" s="6">
        <v>20</v>
      </c>
      <c r="F6" s="9">
        <f>(-0.55814869 * $B6) + (1.05775338 * $C6) + (0.03734463 *SQRT($D6 +0.1)) + (0.55920681 / ($E6 + 0.1)) - (1.86737912 / SQRT($E6 + 0.1))</f>
        <v>-0.1838118454096426</v>
      </c>
      <c r="G6" s="7">
        <f>1 - 0.969^EXP($F6)</f>
        <v>2.5862819853692987E-2</v>
      </c>
      <c r="H6" s="7">
        <f>1 - 0.876^EXP($F6)</f>
        <v>0.10430921423297124</v>
      </c>
      <c r="I6" s="7">
        <f>1 - 0.801^EXP($F6)</f>
        <v>0.16859361829293629</v>
      </c>
      <c r="J6" s="7">
        <f>1 - 0.714^EXP($F6)</f>
        <v>0.2444496674455453</v>
      </c>
      <c r="K6" s="8">
        <f>1 - 0.672^EXP($F6)</f>
        <v>0.28161824718638384</v>
      </c>
    </row>
    <row r="7" spans="1:11" x14ac:dyDescent="0.25">
      <c r="F7" s="9">
        <f t="shared" ref="F7:F31" si="0">(-0.55814869 * $B7) + (1.05775338 * $C7) + (0.03734463 *SQRT($D7 +0.1)) + (0.55920681 / ($E7 + 0.1)) - (1.86737912 / SQRT($E7 + 0.1))</f>
        <v>-0.30129376532326102</v>
      </c>
      <c r="G7" s="7">
        <f t="shared" ref="G7:G31" si="1">1 - 0.969^EXP($F7)</f>
        <v>2.302937840664121E-2</v>
      </c>
      <c r="H7" s="7">
        <f t="shared" ref="H7:H31" si="2">1 - 0.876^EXP($F7)</f>
        <v>9.3305324757955277E-2</v>
      </c>
      <c r="I7" s="7">
        <f t="shared" ref="I7:I31" si="3">1 - 0.801^EXP($F7)</f>
        <v>0.15140295478020738</v>
      </c>
      <c r="J7" s="7">
        <f t="shared" ref="J7:J31" si="4">1 - 0.714^EXP($F7)</f>
        <v>0.22060592290591563</v>
      </c>
      <c r="K7" s="8">
        <f t="shared" ref="K7:K31" si="5">1 - 0.672^EXP($F7)</f>
        <v>0.25479225125092109</v>
      </c>
    </row>
    <row r="8" spans="1:11" x14ac:dyDescent="0.25">
      <c r="F8" s="9">
        <f t="shared" si="0"/>
        <v>-0.30129376532326102</v>
      </c>
      <c r="G8" s="7">
        <f t="shared" si="1"/>
        <v>2.302937840664121E-2</v>
      </c>
      <c r="H8" s="7">
        <f t="shared" si="2"/>
        <v>9.3305324757955277E-2</v>
      </c>
      <c r="I8" s="7">
        <f t="shared" si="3"/>
        <v>0.15140295478020738</v>
      </c>
      <c r="J8" s="7">
        <f t="shared" si="4"/>
        <v>0.22060592290591563</v>
      </c>
      <c r="K8" s="8">
        <f t="shared" si="5"/>
        <v>0.25479225125092109</v>
      </c>
    </row>
    <row r="9" spans="1:11" x14ac:dyDescent="0.25">
      <c r="F9" s="9">
        <f t="shared" si="0"/>
        <v>-0.30129376532326102</v>
      </c>
      <c r="G9" s="7">
        <f t="shared" si="1"/>
        <v>2.302937840664121E-2</v>
      </c>
      <c r="H9" s="7">
        <f t="shared" si="2"/>
        <v>9.3305324757955277E-2</v>
      </c>
      <c r="I9" s="7">
        <f t="shared" si="3"/>
        <v>0.15140295478020738</v>
      </c>
      <c r="J9" s="7">
        <f t="shared" si="4"/>
        <v>0.22060592290591563</v>
      </c>
      <c r="K9" s="8">
        <f t="shared" si="5"/>
        <v>0.25479225125092109</v>
      </c>
    </row>
    <row r="10" spans="1:11" x14ac:dyDescent="0.25">
      <c r="F10" s="9">
        <f t="shared" si="0"/>
        <v>-0.30129376532326102</v>
      </c>
      <c r="G10" s="7">
        <f t="shared" si="1"/>
        <v>2.302937840664121E-2</v>
      </c>
      <c r="H10" s="7">
        <f t="shared" si="2"/>
        <v>9.3305324757955277E-2</v>
      </c>
      <c r="I10" s="7">
        <f t="shared" si="3"/>
        <v>0.15140295478020738</v>
      </c>
      <c r="J10" s="7">
        <f t="shared" si="4"/>
        <v>0.22060592290591563</v>
      </c>
      <c r="K10" s="8">
        <f t="shared" si="5"/>
        <v>0.25479225125092109</v>
      </c>
    </row>
    <row r="11" spans="1:11" x14ac:dyDescent="0.25">
      <c r="F11" s="9">
        <f t="shared" si="0"/>
        <v>-0.30129376532326102</v>
      </c>
      <c r="G11" s="7">
        <f t="shared" si="1"/>
        <v>2.302937840664121E-2</v>
      </c>
      <c r="H11" s="7">
        <f t="shared" si="2"/>
        <v>9.3305324757955277E-2</v>
      </c>
      <c r="I11" s="7">
        <f t="shared" si="3"/>
        <v>0.15140295478020738</v>
      </c>
      <c r="J11" s="7">
        <f t="shared" si="4"/>
        <v>0.22060592290591563</v>
      </c>
      <c r="K11" s="8">
        <f t="shared" si="5"/>
        <v>0.25479225125092109</v>
      </c>
    </row>
    <row r="12" spans="1:11" x14ac:dyDescent="0.25">
      <c r="F12" s="9">
        <f t="shared" si="0"/>
        <v>-0.30129376532326102</v>
      </c>
      <c r="G12" s="7">
        <f t="shared" si="1"/>
        <v>2.302937840664121E-2</v>
      </c>
      <c r="H12" s="7">
        <f t="shared" si="2"/>
        <v>9.3305324757955277E-2</v>
      </c>
      <c r="I12" s="7">
        <f t="shared" si="3"/>
        <v>0.15140295478020738</v>
      </c>
      <c r="J12" s="7">
        <f t="shared" si="4"/>
        <v>0.22060592290591563</v>
      </c>
      <c r="K12" s="8">
        <f t="shared" si="5"/>
        <v>0.25479225125092109</v>
      </c>
    </row>
    <row r="13" spans="1:11" x14ac:dyDescent="0.25">
      <c r="F13" s="9">
        <f t="shared" si="0"/>
        <v>-0.30129376532326102</v>
      </c>
      <c r="G13" s="7">
        <f t="shared" si="1"/>
        <v>2.302937840664121E-2</v>
      </c>
      <c r="H13" s="7">
        <f t="shared" si="2"/>
        <v>9.3305324757955277E-2</v>
      </c>
      <c r="I13" s="7">
        <f t="shared" si="3"/>
        <v>0.15140295478020738</v>
      </c>
      <c r="J13" s="7">
        <f t="shared" si="4"/>
        <v>0.22060592290591563</v>
      </c>
      <c r="K13" s="8">
        <f t="shared" si="5"/>
        <v>0.25479225125092109</v>
      </c>
    </row>
    <row r="14" spans="1:11" x14ac:dyDescent="0.25">
      <c r="F14" s="9">
        <f t="shared" si="0"/>
        <v>-0.30129376532326102</v>
      </c>
      <c r="G14" s="7">
        <f t="shared" si="1"/>
        <v>2.302937840664121E-2</v>
      </c>
      <c r="H14" s="7">
        <f t="shared" si="2"/>
        <v>9.3305324757955277E-2</v>
      </c>
      <c r="I14" s="7">
        <f t="shared" si="3"/>
        <v>0.15140295478020738</v>
      </c>
      <c r="J14" s="7">
        <f t="shared" si="4"/>
        <v>0.22060592290591563</v>
      </c>
      <c r="K14" s="8">
        <f t="shared" si="5"/>
        <v>0.25479225125092109</v>
      </c>
    </row>
    <row r="15" spans="1:11" x14ac:dyDescent="0.25">
      <c r="F15" s="9">
        <f t="shared" si="0"/>
        <v>-0.30129376532326102</v>
      </c>
      <c r="G15" s="7">
        <f t="shared" si="1"/>
        <v>2.302937840664121E-2</v>
      </c>
      <c r="H15" s="7">
        <f t="shared" si="2"/>
        <v>9.3305324757955277E-2</v>
      </c>
      <c r="I15" s="7">
        <f t="shared" si="3"/>
        <v>0.15140295478020738</v>
      </c>
      <c r="J15" s="7">
        <f t="shared" si="4"/>
        <v>0.22060592290591563</v>
      </c>
      <c r="K15" s="8">
        <f t="shared" si="5"/>
        <v>0.25479225125092109</v>
      </c>
    </row>
    <row r="16" spans="1:11" x14ac:dyDescent="0.25">
      <c r="F16" s="9">
        <f t="shared" si="0"/>
        <v>-0.30129376532326102</v>
      </c>
      <c r="G16" s="7">
        <f t="shared" si="1"/>
        <v>2.302937840664121E-2</v>
      </c>
      <c r="H16" s="7">
        <f t="shared" si="2"/>
        <v>9.3305324757955277E-2</v>
      </c>
      <c r="I16" s="7">
        <f t="shared" si="3"/>
        <v>0.15140295478020738</v>
      </c>
      <c r="J16" s="7">
        <f t="shared" si="4"/>
        <v>0.22060592290591563</v>
      </c>
      <c r="K16" s="8">
        <f t="shared" si="5"/>
        <v>0.25479225125092109</v>
      </c>
    </row>
    <row r="17" spans="6:11" x14ac:dyDescent="0.25">
      <c r="F17" s="9">
        <f t="shared" si="0"/>
        <v>-0.30129376532326102</v>
      </c>
      <c r="G17" s="7">
        <f t="shared" si="1"/>
        <v>2.302937840664121E-2</v>
      </c>
      <c r="H17" s="7">
        <f t="shared" si="2"/>
        <v>9.3305324757955277E-2</v>
      </c>
      <c r="I17" s="7">
        <f t="shared" si="3"/>
        <v>0.15140295478020738</v>
      </c>
      <c r="J17" s="7">
        <f t="shared" si="4"/>
        <v>0.22060592290591563</v>
      </c>
      <c r="K17" s="8">
        <f t="shared" si="5"/>
        <v>0.25479225125092109</v>
      </c>
    </row>
    <row r="18" spans="6:11" x14ac:dyDescent="0.25">
      <c r="F18" s="9">
        <f t="shared" si="0"/>
        <v>-0.30129376532326102</v>
      </c>
      <c r="G18" s="7">
        <f t="shared" si="1"/>
        <v>2.302937840664121E-2</v>
      </c>
      <c r="H18" s="7">
        <f t="shared" si="2"/>
        <v>9.3305324757955277E-2</v>
      </c>
      <c r="I18" s="7">
        <f t="shared" si="3"/>
        <v>0.15140295478020738</v>
      </c>
      <c r="J18" s="7">
        <f t="shared" si="4"/>
        <v>0.22060592290591563</v>
      </c>
      <c r="K18" s="8">
        <f t="shared" si="5"/>
        <v>0.25479225125092109</v>
      </c>
    </row>
    <row r="19" spans="6:11" x14ac:dyDescent="0.25">
      <c r="F19" s="9">
        <f t="shared" si="0"/>
        <v>-0.30129376532326102</v>
      </c>
      <c r="G19" s="7">
        <f t="shared" si="1"/>
        <v>2.302937840664121E-2</v>
      </c>
      <c r="H19" s="7">
        <f t="shared" si="2"/>
        <v>9.3305324757955277E-2</v>
      </c>
      <c r="I19" s="7">
        <f t="shared" si="3"/>
        <v>0.15140295478020738</v>
      </c>
      <c r="J19" s="7">
        <f t="shared" si="4"/>
        <v>0.22060592290591563</v>
      </c>
      <c r="K19" s="8">
        <f t="shared" si="5"/>
        <v>0.25479225125092109</v>
      </c>
    </row>
    <row r="20" spans="6:11" x14ac:dyDescent="0.25">
      <c r="F20" s="9">
        <f t="shared" si="0"/>
        <v>-0.30129376532326102</v>
      </c>
      <c r="G20" s="7">
        <f t="shared" si="1"/>
        <v>2.302937840664121E-2</v>
      </c>
      <c r="H20" s="7">
        <f t="shared" si="2"/>
        <v>9.3305324757955277E-2</v>
      </c>
      <c r="I20" s="7">
        <f t="shared" si="3"/>
        <v>0.15140295478020738</v>
      </c>
      <c r="J20" s="7">
        <f t="shared" si="4"/>
        <v>0.22060592290591563</v>
      </c>
      <c r="K20" s="8">
        <f t="shared" si="5"/>
        <v>0.25479225125092109</v>
      </c>
    </row>
    <row r="21" spans="6:11" x14ac:dyDescent="0.25">
      <c r="F21" s="9">
        <f t="shared" si="0"/>
        <v>-0.30129376532326102</v>
      </c>
      <c r="G21" s="7">
        <f t="shared" si="1"/>
        <v>2.302937840664121E-2</v>
      </c>
      <c r="H21" s="7">
        <f t="shared" si="2"/>
        <v>9.3305324757955277E-2</v>
      </c>
      <c r="I21" s="7">
        <f t="shared" si="3"/>
        <v>0.15140295478020738</v>
      </c>
      <c r="J21" s="7">
        <f t="shared" si="4"/>
        <v>0.22060592290591563</v>
      </c>
      <c r="K21" s="8">
        <f t="shared" si="5"/>
        <v>0.25479225125092109</v>
      </c>
    </row>
    <row r="22" spans="6:11" x14ac:dyDescent="0.25">
      <c r="F22" s="9">
        <f t="shared" si="0"/>
        <v>-0.30129376532326102</v>
      </c>
      <c r="G22" s="7">
        <f t="shared" si="1"/>
        <v>2.302937840664121E-2</v>
      </c>
      <c r="H22" s="7">
        <f t="shared" si="2"/>
        <v>9.3305324757955277E-2</v>
      </c>
      <c r="I22" s="7">
        <f t="shared" si="3"/>
        <v>0.15140295478020738</v>
      </c>
      <c r="J22" s="7">
        <f t="shared" si="4"/>
        <v>0.22060592290591563</v>
      </c>
      <c r="K22" s="8">
        <f t="shared" si="5"/>
        <v>0.25479225125092109</v>
      </c>
    </row>
    <row r="23" spans="6:11" x14ac:dyDescent="0.25">
      <c r="F23" s="9">
        <f t="shared" si="0"/>
        <v>-0.30129376532326102</v>
      </c>
      <c r="G23" s="7">
        <f t="shared" si="1"/>
        <v>2.302937840664121E-2</v>
      </c>
      <c r="H23" s="7">
        <f t="shared" si="2"/>
        <v>9.3305324757955277E-2</v>
      </c>
      <c r="I23" s="7">
        <f t="shared" si="3"/>
        <v>0.15140295478020738</v>
      </c>
      <c r="J23" s="7">
        <f t="shared" si="4"/>
        <v>0.22060592290591563</v>
      </c>
      <c r="K23" s="8">
        <f t="shared" si="5"/>
        <v>0.25479225125092109</v>
      </c>
    </row>
    <row r="24" spans="6:11" x14ac:dyDescent="0.25">
      <c r="F24" s="9">
        <f t="shared" si="0"/>
        <v>-0.30129376532326102</v>
      </c>
      <c r="G24" s="7">
        <f t="shared" si="1"/>
        <v>2.302937840664121E-2</v>
      </c>
      <c r="H24" s="7">
        <f t="shared" si="2"/>
        <v>9.3305324757955277E-2</v>
      </c>
      <c r="I24" s="7">
        <f t="shared" si="3"/>
        <v>0.15140295478020738</v>
      </c>
      <c r="J24" s="7">
        <f t="shared" si="4"/>
        <v>0.22060592290591563</v>
      </c>
      <c r="K24" s="8">
        <f t="shared" si="5"/>
        <v>0.25479225125092109</v>
      </c>
    </row>
    <row r="25" spans="6:11" x14ac:dyDescent="0.25">
      <c r="F25" s="9">
        <f t="shared" si="0"/>
        <v>-0.30129376532326102</v>
      </c>
      <c r="G25" s="7">
        <f t="shared" si="1"/>
        <v>2.302937840664121E-2</v>
      </c>
      <c r="H25" s="7">
        <f t="shared" si="2"/>
        <v>9.3305324757955277E-2</v>
      </c>
      <c r="I25" s="7">
        <f t="shared" si="3"/>
        <v>0.15140295478020738</v>
      </c>
      <c r="J25" s="7">
        <f t="shared" si="4"/>
        <v>0.22060592290591563</v>
      </c>
      <c r="K25" s="8">
        <f t="shared" si="5"/>
        <v>0.25479225125092109</v>
      </c>
    </row>
    <row r="26" spans="6:11" x14ac:dyDescent="0.25">
      <c r="F26" s="9">
        <f t="shared" si="0"/>
        <v>-0.30129376532326102</v>
      </c>
      <c r="G26" s="7">
        <f t="shared" si="1"/>
        <v>2.302937840664121E-2</v>
      </c>
      <c r="H26" s="7">
        <f t="shared" si="2"/>
        <v>9.3305324757955277E-2</v>
      </c>
      <c r="I26" s="7">
        <f t="shared" si="3"/>
        <v>0.15140295478020738</v>
      </c>
      <c r="J26" s="7">
        <f t="shared" si="4"/>
        <v>0.22060592290591563</v>
      </c>
      <c r="K26" s="8">
        <f t="shared" si="5"/>
        <v>0.25479225125092109</v>
      </c>
    </row>
    <row r="27" spans="6:11" x14ac:dyDescent="0.25">
      <c r="F27" s="9">
        <f t="shared" si="0"/>
        <v>-0.30129376532326102</v>
      </c>
      <c r="G27" s="7">
        <f t="shared" si="1"/>
        <v>2.302937840664121E-2</v>
      </c>
      <c r="H27" s="7">
        <f t="shared" si="2"/>
        <v>9.3305324757955277E-2</v>
      </c>
      <c r="I27" s="7">
        <f t="shared" si="3"/>
        <v>0.15140295478020738</v>
      </c>
      <c r="J27" s="7">
        <f t="shared" si="4"/>
        <v>0.22060592290591563</v>
      </c>
      <c r="K27" s="8">
        <f t="shared" si="5"/>
        <v>0.25479225125092109</v>
      </c>
    </row>
    <row r="28" spans="6:11" x14ac:dyDescent="0.25">
      <c r="F28" s="9">
        <f t="shared" si="0"/>
        <v>-0.30129376532326102</v>
      </c>
      <c r="G28" s="7">
        <f t="shared" si="1"/>
        <v>2.302937840664121E-2</v>
      </c>
      <c r="H28" s="7">
        <f t="shared" si="2"/>
        <v>9.3305324757955277E-2</v>
      </c>
      <c r="I28" s="7">
        <f t="shared" si="3"/>
        <v>0.15140295478020738</v>
      </c>
      <c r="J28" s="7">
        <f t="shared" si="4"/>
        <v>0.22060592290591563</v>
      </c>
      <c r="K28" s="8">
        <f t="shared" si="5"/>
        <v>0.25479225125092109</v>
      </c>
    </row>
    <row r="29" spans="6:11" x14ac:dyDescent="0.25">
      <c r="F29" s="9">
        <f t="shared" si="0"/>
        <v>-0.30129376532326102</v>
      </c>
      <c r="G29" s="7">
        <f t="shared" si="1"/>
        <v>2.302937840664121E-2</v>
      </c>
      <c r="H29" s="7">
        <f t="shared" si="2"/>
        <v>9.3305324757955277E-2</v>
      </c>
      <c r="I29" s="7">
        <f t="shared" si="3"/>
        <v>0.15140295478020738</v>
      </c>
      <c r="J29" s="7">
        <f t="shared" si="4"/>
        <v>0.22060592290591563</v>
      </c>
      <c r="K29" s="8">
        <f t="shared" si="5"/>
        <v>0.25479225125092109</v>
      </c>
    </row>
    <row r="30" spans="6:11" x14ac:dyDescent="0.25">
      <c r="F30" s="9">
        <f t="shared" si="0"/>
        <v>-0.30129376532326102</v>
      </c>
      <c r="G30" s="7">
        <f t="shared" si="1"/>
        <v>2.302937840664121E-2</v>
      </c>
      <c r="H30" s="7">
        <f t="shared" si="2"/>
        <v>9.3305324757955277E-2</v>
      </c>
      <c r="I30" s="7">
        <f t="shared" si="3"/>
        <v>0.15140295478020738</v>
      </c>
      <c r="J30" s="7">
        <f t="shared" si="4"/>
        <v>0.22060592290591563</v>
      </c>
      <c r="K30" s="8">
        <f t="shared" si="5"/>
        <v>0.25479225125092109</v>
      </c>
    </row>
    <row r="31" spans="6:11" x14ac:dyDescent="0.25">
      <c r="F31" s="9">
        <f t="shared" si="0"/>
        <v>-0.30129376532326102</v>
      </c>
      <c r="G31" s="7">
        <f t="shared" si="1"/>
        <v>2.302937840664121E-2</v>
      </c>
      <c r="H31" s="7">
        <f t="shared" si="2"/>
        <v>9.3305324757955277E-2</v>
      </c>
      <c r="I31" s="7">
        <f t="shared" si="3"/>
        <v>0.15140295478020738</v>
      </c>
      <c r="J31" s="7">
        <f t="shared" si="4"/>
        <v>0.22060592290591563</v>
      </c>
      <c r="K31" s="8">
        <f t="shared" si="5"/>
        <v>0.25479225125092109</v>
      </c>
    </row>
  </sheetData>
  <mergeCells count="1">
    <mergeCell ref="F1:K1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43ae5c-e7d5-49ae-b4b7-879c393b2678">
      <Terms xmlns="http://schemas.microsoft.com/office/infopath/2007/PartnerControls"/>
    </lcf76f155ced4ddcb4097134ff3c332f>
    <TaxCatchAll xmlns="3f5c6359-0224-402c-acbe-e0879c98a7d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D1ED6CB645814EB5797121D29D6233" ma:contentTypeVersion="15" ma:contentTypeDescription="Create a new document." ma:contentTypeScope="" ma:versionID="a6e7b6923c31b8adbf4e841aad5577c3">
  <xsd:schema xmlns:xsd="http://www.w3.org/2001/XMLSchema" xmlns:xs="http://www.w3.org/2001/XMLSchema" xmlns:p="http://schemas.microsoft.com/office/2006/metadata/properties" xmlns:ns2="3f5c6359-0224-402c-acbe-e0879c98a7df" xmlns:ns3="1043ae5c-e7d5-49ae-b4b7-879c393b2678" targetNamespace="http://schemas.microsoft.com/office/2006/metadata/properties" ma:root="true" ma:fieldsID="01a9ca18edd1e63fe4c010bcfa16139a" ns2:_="" ns3:_="">
    <xsd:import namespace="3f5c6359-0224-402c-acbe-e0879c98a7df"/>
    <xsd:import namespace="1043ae5c-e7d5-49ae-b4b7-879c393b267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5c6359-0224-402c-acbe-e0879c98a7d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b4b4b8f-c13e-4c7d-b163-735eeba109a2}" ma:internalName="TaxCatchAll" ma:showField="CatchAllData" ma:web="3f5c6359-0224-402c-acbe-e0879c98a7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43ae5c-e7d5-49ae-b4b7-879c393b26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a7a97d3-a1e8-4e72-aadf-490c0711cb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CA7B7F-537B-4AFB-866E-5F4E73C5B940}">
  <ds:schemaRefs>
    <ds:schemaRef ds:uri="http://schemas.microsoft.com/office/2006/metadata/properties"/>
    <ds:schemaRef ds:uri="http://schemas.microsoft.com/office/infopath/2007/PartnerControls"/>
    <ds:schemaRef ds:uri="1043ae5c-e7d5-49ae-b4b7-879c393b2678"/>
    <ds:schemaRef ds:uri="3f5c6359-0224-402c-acbe-e0879c98a7df"/>
  </ds:schemaRefs>
</ds:datastoreItem>
</file>

<file path=customXml/itemProps2.xml><?xml version="1.0" encoding="utf-8"?>
<ds:datastoreItem xmlns:ds="http://schemas.openxmlformats.org/officeDocument/2006/customXml" ds:itemID="{78B9490D-D1DE-4228-B7EF-2598409735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5c6359-0224-402c-acbe-e0879c98a7df"/>
    <ds:schemaRef ds:uri="1043ae5c-e7d5-49ae-b4b7-879c393b26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48430A-3283-4FF0-9035-4A9426F5AD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FlareRisk</vt:lpstr>
    </vt:vector>
  </TitlesOfParts>
  <Manager/>
  <Company>Newcastle Upon Tyne Hospital Trust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Rayner, Fiona</dc:creator>
  <cp:keywords/>
  <dc:description/>
  <cp:lastModifiedBy>Fiona Rayner (PGR)</cp:lastModifiedBy>
  <cp:revision/>
  <dcterms:created xsi:type="dcterms:W3CDTF">2023-01-08T11:48:15Z</dcterms:created>
  <dcterms:modified xsi:type="dcterms:W3CDTF">2023-02-05T17:42:56Z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0x010100C8D1ED6CB645814EB5797121D29D6233</vt:lpwstr>
  </property>
  <property fmtid="{D5CDD505-2E9C-101B-9397-08002B2CF9AE}" pid="3" name="MediaServiceImageTags">
    <vt:lpwstr/>
  </property>
</Properties>
</file>